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нструкция" sheetId="1" state="visible" r:id="rId1"/>
    <sheet name="Калькулятор" sheetId="2" state="visible" r:id="rId2"/>
    <sheet name="Ставки по ролям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₽&quot;"/>
    <numFmt numFmtId="165" formatCode="#,##0&quot; ч&quot;"/>
    <numFmt numFmtId="166" formatCode="#,##0 &quot;₽/ч&quot;"/>
  </numFmts>
  <fonts count="9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sz val="10"/>
    </font>
    <font>
      <name val="Arial"/>
      <color rgb="000563C1"/>
      <sz val="10"/>
      <u val="single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color rgb="00666666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FFFF00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0" pivotButton="0" quotePrefix="0" xfId="0"/>
    <xf numFmtId="0" fontId="2" fillId="0" borderId="0" pivotButton="0" quotePrefix="0" xfId="0"/>
    <xf numFmtId="164" fontId="2" fillId="3" borderId="1" applyAlignment="1" applyProtection="1" pivotButton="0" quotePrefix="0" xfId="0">
      <alignment horizontal="right"/>
      <protection locked="0" hidden="0"/>
    </xf>
    <xf numFmtId="0" fontId="7" fillId="0" borderId="0" applyAlignment="1" pivotButton="0" quotePrefix="0" xfId="0">
      <alignment wrapText="1"/>
    </xf>
    <xf numFmtId="9" fontId="2" fillId="3" borderId="1" applyAlignment="1" applyProtection="1" pivotButton="0" quotePrefix="0" xfId="0">
      <alignment horizontal="right"/>
      <protection locked="0" hidden="0"/>
    </xf>
    <xf numFmtId="2" fontId="2" fillId="3" borderId="1" applyAlignment="1" applyProtection="1" pivotButton="0" quotePrefix="0" xfId="0">
      <alignment horizontal="right"/>
      <protection locked="0" hidden="0"/>
    </xf>
    <xf numFmtId="165" fontId="2" fillId="3" borderId="1" applyAlignment="1" applyProtection="1" pivotButton="0" quotePrefix="0" xfId="0">
      <alignment horizontal="right"/>
      <protection locked="0" hidden="0"/>
    </xf>
    <xf numFmtId="164" fontId="2" fillId="0" borderId="1" applyAlignment="1" pivotButton="0" quotePrefix="0" xfId="0">
      <alignment horizontal="right"/>
    </xf>
    <xf numFmtId="0" fontId="8" fillId="0" borderId="0" pivotButton="0" quotePrefix="0" xfId="0"/>
    <xf numFmtId="164" fontId="8" fillId="0" borderId="1" applyAlignment="1" pivotButton="0" quotePrefix="0" xfId="0">
      <alignment horizontal="right"/>
    </xf>
    <xf numFmtId="165" fontId="2" fillId="0" borderId="1" applyAlignment="1" pivotButton="0" quotePrefix="0" xfId="0">
      <alignment horizontal="right"/>
    </xf>
    <xf numFmtId="165" fontId="8" fillId="0" borderId="1" applyAlignment="1" pivotButton="0" quotePrefix="0" xfId="0">
      <alignment horizontal="right"/>
    </xf>
    <xf numFmtId="166" fontId="2" fillId="0" borderId="1" applyAlignment="1" pivotButton="0" quotePrefix="0" xfId="0">
      <alignment horizontal="right"/>
    </xf>
    <xf numFmtId="0" fontId="8" fillId="4" borderId="0" pivotButton="0" quotePrefix="0" xfId="0"/>
    <xf numFmtId="166" fontId="8" fillId="4" borderId="1" applyAlignment="1" pivotButton="0" quotePrefix="0" xfId="0">
      <alignment horizontal="right"/>
    </xf>
    <xf numFmtId="9" fontId="2" fillId="0" borderId="1" applyAlignment="1" pivotButton="0" quotePrefix="0" xfId="0">
      <alignment horizontal="right"/>
    </xf>
    <xf numFmtId="0" fontId="6" fillId="2" borderId="0" applyAlignment="1" pivotButton="0" quotePrefix="0" xfId="0">
      <alignment vertical="center" wrapText="1"/>
    </xf>
    <xf numFmtId="49" fontId="2" fillId="3" borderId="1" applyProtection="1" pivotButton="0" quotePrefix="0" xfId="0">
      <protection locked="0" hidden="0"/>
    </xf>
    <xf numFmtId="164" fontId="2" fillId="3" borderId="1" applyProtection="1" pivotButton="0" quotePrefix="0" xfId="0">
      <protection locked="0" hidden="0"/>
    </xf>
    <xf numFmtId="164" fontId="2" fillId="0" borderId="1" pivotButton="0" quotePrefix="0" xfId="0"/>
    <xf numFmtId="166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normoplan.ru/blog/stoimost-cheloveko-chasa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Калькулятор стоимости человеко-часа — НормоПлан · normoplan.ru</t>
        </is>
      </c>
    </row>
    <row r="2">
      <c r="A2" s="2" t="inlineStr"/>
    </row>
    <row r="3">
      <c r="A3" s="2" t="inlineStr">
        <is>
          <t>Что считает: стоимость часа сотрудника по методике статьи — годовые затраты ÷ фонд времени, в трёх вариантах знаменателя, плюс полную стоимость с накладными.</t>
        </is>
      </c>
    </row>
    <row r="4">
      <c r="A4" s="2" t="inlineStr">
        <is>
          <t>1. На листе «Калькулятор» заполните жёлтые ячейки: оклад, премии, ставку взносов, расходы на рабочее место, коэффициент накладных, фонд времени, отпуск, больничные, утилизацию.</t>
        </is>
      </c>
    </row>
    <row r="5">
      <c r="A5" s="2" t="inlineStr">
        <is>
          <t>2. Остальные ячейки считаются сами и защищены от случайной правки (защита без пароля: Рецензирование → Снять защиту листа).</t>
        </is>
      </c>
    </row>
    <row r="6">
      <c r="A6" s="2" t="inlineStr">
        <is>
          <t>3. Прямая ставка от проектного фонда — для ценообразования; от доступного — для разнесения прямых затрат по контрактам. Полная ставка — нижняя граница цены.</t>
        </is>
      </c>
    </row>
    <row r="7">
      <c r="A7" s="2" t="inlineStr">
        <is>
          <t>4. Лист «Ставки по ролям» — сетка прямых ставок для 10 ролей по тому же проектному фонду и ставке взносов.</t>
        </is>
      </c>
    </row>
    <row r="8">
      <c r="A8" s="2" t="inlineStr">
        <is>
          <t>5. В ячейках стоит пример из статьи (инженер, оклад 120 000 ₽): итог — 1 305 ₽/ч прямая и 1 907 ₽/ч полная. Замените жёлтые ячейки своими цифрами.</t>
        </is>
      </c>
    </row>
    <row r="9">
      <c r="A9" s="3" t="inlineStr">
        <is>
          <t>Пошаговый разбор методики: https://normoplan.ru/blog/stoimost-cheloveko-chasa/</t>
        </is>
      </c>
    </row>
  </sheetData>
  <hyperlinks>
    <hyperlink xmlns:r="http://schemas.openxmlformats.org/officeDocument/2006/relationships" ref="A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62" customWidth="1" min="3" max="3"/>
  </cols>
  <sheetData>
    <row r="1">
      <c r="A1" s="4" t="inlineStr">
        <is>
          <t>Калькулятор стоимости человеко-часа</t>
        </is>
      </c>
    </row>
    <row r="2">
      <c r="A2" s="5" t="inlineStr">
        <is>
          <t>Жёлтые ячейки — ввод. Значения — пример из статьи (инженер, оклад 120 000 ₽).</t>
        </is>
      </c>
    </row>
    <row r="3">
      <c r="A3" s="6" t="inlineStr">
        <is>
          <t>Исходные данные</t>
        </is>
      </c>
      <c r="B3" s="6" t="inlineStr">
        <is>
          <t>Значение</t>
        </is>
      </c>
      <c r="C3" s="6" t="inlineStr">
        <is>
          <t>Пояснение</t>
        </is>
      </c>
    </row>
    <row r="4">
      <c r="A4" s="7" t="inlineStr">
        <is>
          <t>Оклад, ₽/мес</t>
        </is>
      </c>
      <c r="B4" s="8" t="n">
        <v>120000</v>
      </c>
      <c r="C4" s="9" t="inlineStr">
        <is>
          <t>Из статьи: 120 000 ₽</t>
        </is>
      </c>
    </row>
    <row r="5">
      <c r="A5" s="7" t="inlineStr">
        <is>
          <t>Премии за год, ₽</t>
        </is>
      </c>
      <c r="B5" s="8" t="n">
        <v>0</v>
      </c>
      <c r="C5" s="9" t="inlineStr">
        <is>
          <t>Годовые бонусы; в примере статьи не заложены</t>
        </is>
      </c>
    </row>
    <row r="6">
      <c r="A6" s="7" t="inlineStr">
        <is>
          <t>Ставка страховых взносов</t>
        </is>
      </c>
      <c r="B6" s="10" t="n">
        <v>0.3</v>
      </c>
      <c r="C6" s="9" t="inlineStr">
        <is>
          <t>Основной тариф 30% (ст. 425 НК РФ); у льготных категорий ниже</t>
        </is>
      </c>
    </row>
    <row r="7">
      <c r="A7" s="7" t="inlineStr">
        <is>
          <t>Расходы на рабочее место, ₽/год</t>
        </is>
      </c>
      <c r="B7" s="8" t="n">
        <v>0</v>
      </c>
      <c r="C7" s="9" t="inlineStr">
        <is>
          <t>Лицензии софта, оборудование, обучение; в примере статьи не заложены</t>
        </is>
      </c>
    </row>
    <row r="8">
      <c r="A8" s="7" t="inlineStr">
        <is>
          <t>Коэффициент накладных к ФОТ</t>
        </is>
      </c>
      <c r="B8" s="11" t="n">
        <v>0.6</v>
      </c>
      <c r="C8" s="9" t="inlineStr">
        <is>
          <t>Доля накладных к прямому ФОТ (оклад и премии); в статье — 0,6</t>
        </is>
      </c>
    </row>
    <row r="9">
      <c r="A9" s="7" t="inlineStr">
        <is>
          <t>Номинальный фонд, ч/год</t>
        </is>
      </c>
      <c r="B9" s="12" t="n">
        <v>1970</v>
      </c>
      <c r="C9" s="9" t="inlineStr">
        <is>
          <t>Норма по производственному календарю (в примере — 1 970 ч)</t>
        </is>
      </c>
    </row>
    <row r="10">
      <c r="A10" s="7" t="inlineStr">
        <is>
          <t>Отпуск, ч</t>
        </is>
      </c>
      <c r="B10" s="12" t="n">
        <v>160</v>
      </c>
      <c r="C10" s="9" t="inlineStr">
        <is>
          <t>28 календарных дней в рабочих часах</t>
        </is>
      </c>
    </row>
    <row r="11">
      <c r="A11" s="7" t="inlineStr">
        <is>
          <t>Больничные, ч</t>
        </is>
      </c>
      <c r="B11" s="12" t="n">
        <v>16</v>
      </c>
      <c r="C11" s="9" t="inlineStr">
        <is>
          <t>В среднем за год</t>
        </is>
      </c>
    </row>
    <row r="12">
      <c r="A12" s="7" t="inlineStr">
        <is>
          <t>Утилизация</t>
        </is>
      </c>
      <c r="B12" s="10" t="n">
        <v>0.8</v>
      </c>
      <c r="C12" s="9" t="inlineStr">
        <is>
          <t>Доля проектных часов в доступном фонде. Нет данных — 75% как оценка</t>
        </is>
      </c>
    </row>
    <row r="14">
      <c r="A14" s="6" t="inlineStr">
        <is>
          <t>Шаг 1. Годовые затраты</t>
        </is>
      </c>
      <c r="B14" s="6" t="n"/>
      <c r="C14" s="6" t="n"/>
    </row>
    <row r="15">
      <c r="A15" s="7" t="inlineStr">
        <is>
          <t>Оклад за год, ₽</t>
        </is>
      </c>
      <c r="B15" s="13">
        <f>B4*12</f>
        <v/>
      </c>
      <c r="C15" s="9" t="inlineStr"/>
    </row>
    <row r="16">
      <c r="A16" s="7" t="inlineStr">
        <is>
          <t>Премии, ₽</t>
        </is>
      </c>
      <c r="B16" s="13">
        <f>B5</f>
        <v/>
      </c>
      <c r="C16" s="9" t="inlineStr"/>
    </row>
    <row r="17">
      <c r="A17" s="7" t="inlineStr">
        <is>
          <t>ФОТ (оклад + премии), ₽</t>
        </is>
      </c>
      <c r="B17" s="13">
        <f>B15+B16</f>
        <v/>
      </c>
      <c r="C17" s="9" t="inlineStr"/>
    </row>
    <row r="18">
      <c r="A18" s="7" t="inlineStr">
        <is>
          <t>Страховые взносы, ₽</t>
        </is>
      </c>
      <c r="B18" s="13">
        <f>B17*B6</f>
        <v/>
      </c>
      <c r="C18" s="9" t="inlineStr"/>
    </row>
    <row r="19">
      <c r="A19" s="14" t="inlineStr">
        <is>
          <t>Итого прямые затраты, ₽/год</t>
        </is>
      </c>
      <c r="B19" s="15">
        <f>B17+B18</f>
        <v/>
      </c>
      <c r="C19" s="9" t="inlineStr">
        <is>
          <t>Оклад, премии, взносы</t>
        </is>
      </c>
    </row>
    <row r="21">
      <c r="A21" s="6" t="inlineStr">
        <is>
          <t>Шаг 2. Фонды времени</t>
        </is>
      </c>
      <c r="B21" s="6" t="n"/>
      <c r="C21" s="6" t="n"/>
    </row>
    <row r="22">
      <c r="A22" s="7" t="inlineStr">
        <is>
          <t>Номинальный фонд, ч</t>
        </is>
      </c>
      <c r="B22" s="16">
        <f>B9</f>
        <v/>
      </c>
      <c r="C22" s="9" t="inlineStr"/>
    </row>
    <row r="23">
      <c r="A23" s="7" t="inlineStr">
        <is>
          <t>Доступный фонд, ч</t>
        </is>
      </c>
      <c r="B23" s="16">
        <f>B9-B10-B11</f>
        <v/>
      </c>
      <c r="C23" s="9" t="inlineStr">
        <is>
          <t>Номинал минус отпуск и больничные</t>
        </is>
      </c>
    </row>
    <row r="24">
      <c r="A24" s="14" t="inlineStr">
        <is>
          <t>Проектный фонд, ч</t>
        </is>
      </c>
      <c r="B24" s="17">
        <f>ROUND(B23*B12,0)</f>
        <v/>
      </c>
      <c r="C24" s="9" t="inlineStr">
        <is>
          <t>Доступный фонд × утилизация, округлено до часа</t>
        </is>
      </c>
    </row>
    <row r="26">
      <c r="A26" s="6" t="inlineStr">
        <is>
          <t>Шаг 3. Прямая стоимость часа в трёх вариантах</t>
        </is>
      </c>
      <c r="B26" s="6" t="n"/>
      <c r="C26" s="6" t="n"/>
    </row>
    <row r="27">
      <c r="A27" s="7" t="inlineStr">
        <is>
          <t>По номинальному фонду</t>
        </is>
      </c>
      <c r="B27" s="18">
        <f>IF(B22&gt;0,B19/B22,"")</f>
        <v/>
      </c>
      <c r="C27" s="9" t="inlineStr"/>
    </row>
    <row r="28">
      <c r="A28" s="7" t="inlineStr">
        <is>
          <t>По доступному фонду</t>
        </is>
      </c>
      <c r="B28" s="18">
        <f>IF(B23&gt;0,B19/B23,"")</f>
        <v/>
      </c>
      <c r="C28" s="9" t="inlineStr">
        <is>
          <t>Для разнесения прямых затрат по контрактам</t>
        </is>
      </c>
    </row>
    <row r="29">
      <c r="A29" s="19" t="inlineStr">
        <is>
          <t>По проектному фонду</t>
        </is>
      </c>
      <c r="B29" s="20">
        <f>IF(B24&gt;0,B19/B24,"")</f>
        <v/>
      </c>
      <c r="C29" s="9" t="inlineStr">
        <is>
          <t>Для ценообразования и проверки «не продаём ли в убыток»</t>
        </is>
      </c>
    </row>
    <row r="30">
      <c r="A30" s="7" t="inlineStr">
        <is>
          <t>Разница проектной ставки и номинальной</t>
        </is>
      </c>
      <c r="B30" s="21">
        <f>IF(AND(ISNUMBER(B27),ISNUMBER(B29),B27&gt;0),B29/B27-1,"")</f>
        <v/>
      </c>
      <c r="C30" s="9" t="inlineStr"/>
    </row>
    <row r="31">
      <c r="A31" s="7" t="inlineStr">
        <is>
          <t>Для сравнения: оклад ÷ 168</t>
        </is>
      </c>
      <c r="B31" s="18">
        <f>B4/168</f>
        <v/>
      </c>
      <c r="C31" s="9" t="inlineStr">
        <is>
          <t>Наивная прикидка, которую статья разбирает как ошибку</t>
        </is>
      </c>
    </row>
    <row r="33">
      <c r="A33" s="6" t="inlineStr">
        <is>
          <t>Шаг 4. Полная стоимость с накладными</t>
        </is>
      </c>
      <c r="B33" s="6" t="n"/>
      <c r="C33" s="6" t="n"/>
    </row>
    <row r="34">
      <c r="A34" s="7" t="inlineStr">
        <is>
          <t>Накладные, ₽/год</t>
        </is>
      </c>
      <c r="B34" s="13">
        <f>B17*B8</f>
        <v/>
      </c>
      <c r="C34" s="9" t="inlineStr">
        <is>
          <t>ФОТ × коэффициент накладных</t>
        </is>
      </c>
    </row>
    <row r="35">
      <c r="A35" s="7" t="inlineStr">
        <is>
          <t>Полные затраты, ₽/год</t>
        </is>
      </c>
      <c r="B35" s="13">
        <f>B19+B7+B34</f>
        <v/>
      </c>
      <c r="C35" s="9" t="inlineStr">
        <is>
          <t>Прямые затраты + рабочее место + накладные</t>
        </is>
      </c>
    </row>
    <row r="36">
      <c r="A36" s="19" t="inlineStr">
        <is>
          <t>Полная стоимость проектного часа</t>
        </is>
      </c>
      <c r="B36" s="20">
        <f>IF(B24&gt;0,B35/B24,"")</f>
        <v/>
      </c>
      <c r="C36" s="9" t="inlineStr">
        <is>
          <t>Нижняя граница цены часа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B6 B12" showDropDown="0" showInputMessage="0" showErrorMessage="1" allowBlank="0" error="Введите долю от 0 до 1 (например 30%)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24" customWidth="1" min="4" max="4"/>
    <col width="18" customWidth="1" min="5" max="5"/>
  </cols>
  <sheetData>
    <row r="1">
      <c r="A1" s="4" t="inlineStr">
        <is>
          <t>Сетка прямых ставок по ролям (без накладных)</t>
        </is>
      </c>
    </row>
    <row r="2">
      <c r="A2" s="5" t="inlineStr">
        <is>
          <t>Ставка взносов и проектный фонд берутся с листа «Калькулятор». Жёлтые ячейки — ввод.</t>
        </is>
      </c>
    </row>
    <row r="3" ht="32" customHeight="1">
      <c r="A3" s="22" t="inlineStr">
        <is>
          <t>Роль</t>
        </is>
      </c>
      <c r="B3" s="22" t="inlineStr">
        <is>
          <t>Оклад, ₽/мес</t>
        </is>
      </c>
      <c r="C3" s="22" t="inlineStr">
        <is>
          <t>Премии за год, ₽</t>
        </is>
      </c>
      <c r="D3" s="22" t="inlineStr">
        <is>
          <t>Затраты в год со взносами, ₽</t>
        </is>
      </c>
      <c r="E3" s="22" t="inlineStr">
        <is>
          <t>Прямая ставка, ₽/ч</t>
        </is>
      </c>
    </row>
    <row r="4">
      <c r="A4" s="23" t="inlineStr">
        <is>
          <t>Техник</t>
        </is>
      </c>
      <c r="B4" s="24" t="n">
        <v>70000</v>
      </c>
      <c r="C4" s="24" t="n">
        <v>0</v>
      </c>
      <c r="D4" s="25">
        <f>IF(B4="","",(B4*12+N(C4))*(1+Калькулятор!$B$6))</f>
        <v/>
      </c>
      <c r="E4" s="26">
        <f>IF(OR(B4="",Калькулятор!$B$24&lt;=0),"",D4/Калькулятор!$B$24)</f>
        <v/>
      </c>
    </row>
    <row r="5">
      <c r="A5" s="23" t="inlineStr">
        <is>
          <t>Инженер</t>
        </is>
      </c>
      <c r="B5" s="24" t="n">
        <v>120000</v>
      </c>
      <c r="C5" s="24" t="n">
        <v>0</v>
      </c>
      <c r="D5" s="25">
        <f>IF(B5="","",(B5*12+N(C5))*(1+Калькулятор!$B$6))</f>
        <v/>
      </c>
      <c r="E5" s="26">
        <f>IF(OR(B5="",Калькулятор!$B$24&lt;=0),"",D5/Калькулятор!$B$24)</f>
        <v/>
      </c>
    </row>
    <row r="6">
      <c r="A6" s="23" t="inlineStr">
        <is>
          <t>Ведущий инженер</t>
        </is>
      </c>
      <c r="B6" s="24" t="n">
        <v>160000</v>
      </c>
      <c r="C6" s="24" t="n">
        <v>0</v>
      </c>
      <c r="D6" s="25">
        <f>IF(B6="","",(B6*12+N(C6))*(1+Калькулятор!$B$6))</f>
        <v/>
      </c>
      <c r="E6" s="26">
        <f>IF(OR(B6="",Калькулятор!$B$24&lt;=0),"",D6/Калькулятор!$B$24)</f>
        <v/>
      </c>
    </row>
    <row r="7">
      <c r="A7" s="23" t="inlineStr">
        <is>
          <t>ГИП</t>
        </is>
      </c>
      <c r="B7" s="24" t="n">
        <v>220000</v>
      </c>
      <c r="C7" s="24" t="n">
        <v>0</v>
      </c>
      <c r="D7" s="25">
        <f>IF(B7="","",(B7*12+N(C7))*(1+Калькулятор!$B$6))</f>
        <v/>
      </c>
      <c r="E7" s="26">
        <f>IF(OR(B7="",Калькулятор!$B$24&lt;=0),"",D7/Калькулятор!$B$24)</f>
        <v/>
      </c>
    </row>
    <row r="8">
      <c r="A8" s="23" t="n"/>
      <c r="B8" s="24" t="n"/>
      <c r="C8" s="24" t="n"/>
      <c r="D8" s="25">
        <f>IF(B8="","",(B8*12+N(C8))*(1+Калькулятор!$B$6))</f>
        <v/>
      </c>
      <c r="E8" s="26">
        <f>IF(OR(B8="",Калькулятор!$B$24&lt;=0),"",D8/Калькулятор!$B$24)</f>
        <v/>
      </c>
    </row>
    <row r="9">
      <c r="A9" s="23" t="n"/>
      <c r="B9" s="24" t="n"/>
      <c r="C9" s="24" t="n"/>
      <c r="D9" s="25">
        <f>IF(B9="","",(B9*12+N(C9))*(1+Калькулятор!$B$6))</f>
        <v/>
      </c>
      <c r="E9" s="26">
        <f>IF(OR(B9="",Калькулятор!$B$24&lt;=0),"",D9/Калькулятор!$B$24)</f>
        <v/>
      </c>
    </row>
    <row r="10">
      <c r="A10" s="23" t="n"/>
      <c r="B10" s="24" t="n"/>
      <c r="C10" s="24" t="n"/>
      <c r="D10" s="25">
        <f>IF(B10="","",(B10*12+N(C10))*(1+Калькулятор!$B$6))</f>
        <v/>
      </c>
      <c r="E10" s="26">
        <f>IF(OR(B10="",Калькулятор!$B$24&lt;=0),"",D10/Калькулятор!$B$24)</f>
        <v/>
      </c>
    </row>
    <row r="11">
      <c r="A11" s="23" t="n"/>
      <c r="B11" s="24" t="n"/>
      <c r="C11" s="24" t="n"/>
      <c r="D11" s="25">
        <f>IF(B11="","",(B11*12+N(C11))*(1+Калькулятор!$B$6))</f>
        <v/>
      </c>
      <c r="E11" s="26">
        <f>IF(OR(B11="",Калькулятор!$B$24&lt;=0),"",D11/Калькулятор!$B$24)</f>
        <v/>
      </c>
    </row>
    <row r="12">
      <c r="A12" s="23" t="n"/>
      <c r="B12" s="24" t="n"/>
      <c r="C12" s="24" t="n"/>
      <c r="D12" s="25">
        <f>IF(B12="","",(B12*12+N(C12))*(1+Калькулятор!$B$6))</f>
        <v/>
      </c>
      <c r="E12" s="26">
        <f>IF(OR(B12="",Калькулятор!$B$24&lt;=0),"",D12/Калькулятор!$B$24)</f>
        <v/>
      </c>
    </row>
    <row r="13">
      <c r="A13" s="23" t="n"/>
      <c r="B13" s="24" t="n"/>
      <c r="C13" s="24" t="n"/>
      <c r="D13" s="25">
        <f>IF(B13="","",(B13*12+N(C13))*(1+Калькулятор!$B$6))</f>
        <v/>
      </c>
      <c r="E13" s="26">
        <f>IF(OR(B13="",Калькулятор!$B$24&lt;=0),"",D13/Калькулятор!$B$24)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2026-10-03T23:04:27Z</dcterms:created>
  <dcterms:modified xsi:type="dcterms:W3CDTF">2026-10-03T23:05:49Z</dcterms:modified>
</cp:coreProperties>
</file>