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План-факт" sheetId="2" state="visible" r:id="rId2"/>
    <sheet name="EVM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₽/ч&quot;"/>
    <numFmt numFmtId="165" formatCode="#,##0 &quot;₽&quot;"/>
    <numFmt numFmtId="166" formatCode="+#,##0;-#,##0;0"/>
    <numFmt numFmtId="167" formatCode="+0.0%;-0.0%;0.0%"/>
    <numFmt numFmtId="168" formatCode="+#,##0 &quot;₽&quot;;-#,##0 &quot;₽&quot;;0 &quot;₽&quot;"/>
  </numFmts>
  <fonts count="8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10"/>
    </font>
    <font>
      <name val="Arial"/>
      <color rgb="00666666"/>
      <sz val="10"/>
    </font>
    <font>
      <name val="Arial"/>
      <color rgb="000563C1"/>
      <sz val="10"/>
      <u val="single"/>
    </font>
    <font>
      <name val="Arial"/>
      <b val="1"/>
      <sz val="14"/>
    </font>
    <font>
      <name val="Arial"/>
      <b val="1"/>
      <color rgb="00FFFFFF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FFF00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2" fillId="3" borderId="1" applyProtection="1" pivotButton="0" quotePrefix="0" xfId="0">
      <protection locked="0" hidden="0"/>
    </xf>
    <xf numFmtId="3" fontId="2" fillId="3" borderId="1" applyProtection="1" pivotButton="0" quotePrefix="0" xfId="0">
      <protection locked="0" hidden="0"/>
    </xf>
    <xf numFmtId="9" fontId="2" fillId="3" borderId="1" applyProtection="1" pivotButton="0" quotePrefix="0" xfId="0">
      <protection locked="0" hidden="0"/>
    </xf>
    <xf numFmtId="164" fontId="2" fillId="3" borderId="1" applyProtection="1" pivotButton="0" quotePrefix="0" xfId="0">
      <protection locked="0" hidden="0"/>
    </xf>
    <xf numFmtId="165" fontId="2" fillId="0" borderId="1" pivotButton="0" quotePrefix="0" xfId="0"/>
    <xf numFmtId="3" fontId="2" fillId="0" borderId="1" pivotButton="0" quotePrefix="0" xfId="0"/>
    <xf numFmtId="166" fontId="2" fillId="0" borderId="1" pivotButton="0" quotePrefix="0" xfId="0"/>
    <xf numFmtId="167" fontId="2" fillId="0" borderId="1" pivotButton="0" quotePrefix="0" xfId="0"/>
    <xf numFmtId="168" fontId="2" fillId="0" borderId="1" pivotButton="0" quotePrefix="0" xfId="0"/>
    <xf numFmtId="0" fontId="2" fillId="0" borderId="1" applyAlignment="1" pivotButton="0" quotePrefix="0" xfId="0">
      <alignment horizontal="center"/>
    </xf>
    <xf numFmtId="0" fontId="7" fillId="4" borderId="1" pivotButton="0" quotePrefix="0" xfId="0"/>
    <xf numFmtId="3" fontId="7" fillId="4" borderId="1" pivotButton="0" quotePrefix="0" xfId="0"/>
    <xf numFmtId="165" fontId="7" fillId="4" borderId="1" pivotButton="0" quotePrefix="0" xfId="0"/>
    <xf numFmtId="166" fontId="7" fillId="4" borderId="1" pivotButton="0" quotePrefix="0" xfId="0"/>
    <xf numFmtId="167" fontId="7" fillId="4" borderId="1" pivotButton="0" quotePrefix="0" xfId="0"/>
    <xf numFmtId="168" fontId="7" fillId="4" borderId="1" pivotButton="0" quotePrefix="0" xfId="0"/>
    <xf numFmtId="0" fontId="7" fillId="4" borderId="1" applyAlignment="1" pivotButton="0" quotePrefix="0" xfId="0">
      <alignment horizontal="center"/>
    </xf>
    <xf numFmtId="0" fontId="6" fillId="2" borderId="1" applyAlignment="1" pivotButton="0" quotePrefix="0" xfId="0">
      <alignment vertical="center" wrapText="1"/>
    </xf>
    <xf numFmtId="0" fontId="2" fillId="0" borderId="1" pivotButton="0" quotePrefix="0" xfId="0"/>
    <xf numFmtId="165" fontId="2" fillId="3" borderId="1" applyProtection="1" pivotButton="0" quotePrefix="0" xfId="0">
      <protection locked="0" hidden="0"/>
    </xf>
    <xf numFmtId="0" fontId="3" fillId="0" borderId="1" applyAlignment="1" pivotButton="0" quotePrefix="0" xfId="0">
      <alignment vertical="top" wrapText="1"/>
    </xf>
    <xf numFmtId="2" fontId="2" fillId="0" borderId="1" pivotButton="0" quotePrefix="0" xfId="0"/>
  </cellXfs>
  <cellStyles count="1">
    <cellStyle name="Normal" xfId="0" builtinId="0" hidden="0"/>
  </cellStyles>
  <dxfs count="4">
    <dxf>
      <font>
        <color rgb="00006100"/>
      </font>
      <fill>
        <patternFill patternType="solid">
          <bgColor rgb="00C6EFCE"/>
        </patternFill>
      </fill>
    </dxf>
    <dxf>
      <font>
        <color rgb="009C5700"/>
      </font>
      <fill>
        <patternFill patternType="solid">
          <bgColor rgb="00FFEB9C"/>
        </patternFill>
      </fill>
    </dxf>
    <dxf>
      <font>
        <color rgb="009C0006"/>
      </font>
      <fill>
        <patternFill patternType="solid">
          <bgColor rgb="00FFC7CE"/>
        </patternFill>
      </fill>
    </dxf>
    <dxf>
      <font>
        <b val="1"/>
        <color rgb="009C0006"/>
      </font>
      <fill>
        <patternFill patternType="solid"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ormoplan.ru/blog/plan-fakt-analiz-proekta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Шаблон план-факт анализа проекта — НормоПлан · normoplan.ru</t>
        </is>
      </c>
    </row>
    <row r="3">
      <c r="A3" s="2" t="inlineStr">
        <is>
          <t>Что считает: отклонение факта от плана по часам и деньгам, прогноз на завершение (факт ÷ готовность), разложение денег на эффект часов и эффект ставки, светофор по порогам 5% и 10%, а на втором листе — показатели освоенного объёма (EVM).</t>
        </is>
      </c>
    </row>
    <row r="4">
      <c r="A4" s="2" t="inlineStr">
        <is>
          <t>1. На листе «План-факт» каждая строка — работа, стадия или раздел. Заполните жёлтые ячейки: план и факт в часах, готовность в процентах, ставку плановую и фактическую.</t>
        </is>
      </c>
    </row>
    <row r="5">
      <c r="A5" s="2" t="inlineStr">
        <is>
          <t>2. Остальные ячейки считаются сами и защищены от случайной правки (защита без пароля: Рецензирование → Снять защиту листа). Пустые строки ошибок не дают.</t>
        </is>
      </c>
    </row>
    <row r="6">
      <c r="A6" s="2" t="inlineStr">
        <is>
          <t>3. Прогноз, ч = факт ÷ готовность. Отклонение прогноза = прогноз − план, в процентах — к плану. Пока готовность не указана, прогноз не считается.</t>
        </is>
      </c>
    </row>
    <row r="7">
      <c r="A7" s="2" t="inlineStr">
        <is>
          <t>4. Эффект часов = (прогноз − план в часах) × плановая ставка. Эффект ставки = (фактическая − плановая ставка) × прогноз в часах. Вместе они дают отклонение прогноза в рублях.</t>
        </is>
      </c>
    </row>
    <row r="8">
      <c r="A8" s="2" t="inlineStr">
        <is>
          <t>5. Светофор по модулю отклонения прогноза: до 5% — зелёный, 5–10% — жёлтый (зона внимания), свыше 10% — красный (обязательный разбор и решение).</t>
        </is>
      </c>
    </row>
    <row r="9">
      <c r="A9" s="2" t="inlineStr">
        <is>
          <t>6. Лист «EVM» — освоенный объём по одной работе или по проекту: введите BAC, готовность, плановую долю на дату и фактические затраты (AC). CPI и SPI ниже единицы подсвечиваются красным; справа от значений — пояснения.</t>
        </is>
      </c>
    </row>
    <row r="10">
      <c r="A10" s="2" t="inlineStr">
        <is>
          <t>7. В ячейках стоит пример из статьи: стадия П (план 2 000 ч, факт 2 260 ч, готовность 100%) и стадия Р (план 3 400 ч, факт 1 900 ч, готовность 50%), ставка 800 ₽/ч. Итог — прогноз 6 060 ч против 5 400 ч плана (+12,2%). Замените пример своими данными.</t>
        </is>
      </c>
    </row>
    <row r="11">
      <c r="A11" s="3" t="inlineStr">
        <is>
          <t>Плановая доля на дату в листе «EVM» (60%) в статье принята условно — подставьте долю из вашего календарного плана.</t>
        </is>
      </c>
    </row>
    <row r="12">
      <c r="A12" s="4" t="inlineStr">
        <is>
          <t>Пошаговый разбор методики: https://normoplan.ru/blog/plan-fakt-analiz-proekta/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6" customWidth="1" min="2" max="2"/>
    <col width="11" customWidth="1" min="3" max="3"/>
    <col width="11" customWidth="1" min="4" max="4"/>
    <col width="13" customWidth="1" min="5" max="5"/>
    <col width="14" customWidth="1" min="6" max="6"/>
    <col width="14" customWidth="1" min="7" max="7"/>
    <col width="15" customWidth="1" min="8" max="8"/>
    <col width="15" customWidth="1" min="9" max="9"/>
    <col width="12" customWidth="1" min="10" max="10"/>
    <col width="14" customWidth="1" min="11" max="11"/>
    <col width="13" customWidth="1" min="12" max="12"/>
    <col width="16" customWidth="1" min="13" max="13"/>
    <col width="16" customWidth="1" min="14" max="14"/>
    <col width="16" customWidth="1" min="15" max="15"/>
    <col width="16" customWidth="1" min="16" max="16"/>
    <col width="13" customWidth="1" min="17" max="17"/>
  </cols>
  <sheetData>
    <row r="1">
      <c r="A1" s="5" t="inlineStr">
        <is>
          <t>План-факт анализ проекта</t>
        </is>
      </c>
    </row>
    <row r="2">
      <c r="A2" s="6" t="inlineStr">
        <is>
          <t>Жёлтые ячейки — ввод. Значения — пример из статьи (стадии П и Р, ставка 800 ₽/ч). Прогноз = факт ÷ готовность; светофор — по модулю отклонения прогноза.</t>
        </is>
      </c>
    </row>
    <row r="3" ht="32" customHeight="1">
      <c r="A3" s="7" t="inlineStr">
        <is>
          <t>Объект / стадия</t>
        </is>
      </c>
      <c r="B3" s="7" t="inlineStr">
        <is>
          <t>Работа</t>
        </is>
      </c>
      <c r="C3" s="7" t="inlineStr">
        <is>
          <t>План, ч</t>
        </is>
      </c>
      <c r="D3" s="7" t="inlineStr">
        <is>
          <t>Факт, ч</t>
        </is>
      </c>
      <c r="E3" s="7" t="inlineStr">
        <is>
          <t>Готовность, %</t>
        </is>
      </c>
      <c r="F3" s="7" t="inlineStr">
        <is>
          <t>Ставка план, ₽/ч</t>
        </is>
      </c>
      <c r="G3" s="7" t="inlineStr">
        <is>
          <t>Ставка факт, ₽/ч</t>
        </is>
      </c>
      <c r="H3" s="7" t="inlineStr">
        <is>
          <t>План, ₽</t>
        </is>
      </c>
      <c r="I3" s="7" t="inlineStr">
        <is>
          <t>Факт, ₽</t>
        </is>
      </c>
      <c r="J3" s="7" t="inlineStr">
        <is>
          <t>Прогноз, ч</t>
        </is>
      </c>
      <c r="K3" s="7" t="inlineStr">
        <is>
          <t>Откл. прогноза, ч</t>
        </is>
      </c>
      <c r="L3" s="7" t="inlineStr">
        <is>
          <t>Откл. прогноза, %</t>
        </is>
      </c>
      <c r="M3" s="7" t="inlineStr">
        <is>
          <t>Прогноз, ₽</t>
        </is>
      </c>
      <c r="N3" s="7" t="inlineStr">
        <is>
          <t>Откл. прогноза, ₽</t>
        </is>
      </c>
      <c r="O3" s="7" t="inlineStr">
        <is>
          <t>Эффект часов, ₽</t>
        </is>
      </c>
      <c r="P3" s="7" t="inlineStr">
        <is>
          <t>Эффект ставки, ₽</t>
        </is>
      </c>
      <c r="Q3" s="7" t="inlineStr">
        <is>
          <t>Статус</t>
        </is>
      </c>
    </row>
    <row r="4">
      <c r="A4" s="8" t="inlineStr">
        <is>
          <t>Контракт из статьи</t>
        </is>
      </c>
      <c r="B4" s="8" t="inlineStr">
        <is>
          <t>Стадия П</t>
        </is>
      </c>
      <c r="C4" s="9" t="n">
        <v>2000</v>
      </c>
      <c r="D4" s="9" t="n">
        <v>2260</v>
      </c>
      <c r="E4" s="10" t="n">
        <v>1</v>
      </c>
      <c r="F4" s="11" t="n">
        <v>800</v>
      </c>
      <c r="G4" s="11" t="n">
        <v>800</v>
      </c>
      <c r="H4" s="12">
        <f>IF(OR(C4="",F4=""),"",C4*F4)</f>
        <v/>
      </c>
      <c r="I4" s="12">
        <f>IF(OR(D4="",G4=""),"",D4*G4)</f>
        <v/>
      </c>
      <c r="J4" s="13">
        <f>IF(OR(D4="",N(E4)&lt;=0),"",D4/E4)</f>
        <v/>
      </c>
      <c r="K4" s="14">
        <f>IF(OR(J4="",C4=""),"",J4-C4)</f>
        <v/>
      </c>
      <c r="L4" s="15">
        <f>IF(OR(K4="",N(C4)&lt;=0),"",K4/C4)</f>
        <v/>
      </c>
      <c r="M4" s="12">
        <f>IF(OR(J4="",G4=""),"",J4*G4)</f>
        <v/>
      </c>
      <c r="N4" s="16">
        <f>IF(OR(M4="",H4=""),"",M4-H4)</f>
        <v/>
      </c>
      <c r="O4" s="16">
        <f>IF(OR(J4="",C4="",F4=""),"",(J4-C4)*F4)</f>
        <v/>
      </c>
      <c r="P4" s="16">
        <f>IF(OR(J4="",F4="",G4=""),"",(G4-F4)*J4)</f>
        <v/>
      </c>
      <c r="Q4" s="17">
        <f>IF(L4="","",IF(ABS(L4)&lt;0.05,"В норме",IF(ABS(L4)&lt;=0.1,"Внимание","Разбор")))</f>
        <v/>
      </c>
    </row>
    <row r="5">
      <c r="A5" s="8" t="inlineStr">
        <is>
          <t>Контракт из статьи</t>
        </is>
      </c>
      <c r="B5" s="8" t="inlineStr">
        <is>
          <t>Стадия Р</t>
        </is>
      </c>
      <c r="C5" s="9" t="n">
        <v>3400</v>
      </c>
      <c r="D5" s="9" t="n">
        <v>1900</v>
      </c>
      <c r="E5" s="10" t="n">
        <v>0.5</v>
      </c>
      <c r="F5" s="11" t="n">
        <v>800</v>
      </c>
      <c r="G5" s="11" t="n">
        <v>800</v>
      </c>
      <c r="H5" s="12">
        <f>IF(OR(C5="",F5=""),"",C5*F5)</f>
        <v/>
      </c>
      <c r="I5" s="12">
        <f>IF(OR(D5="",G5=""),"",D5*G5)</f>
        <v/>
      </c>
      <c r="J5" s="13">
        <f>IF(OR(D5="",N(E5)&lt;=0),"",D5/E5)</f>
        <v/>
      </c>
      <c r="K5" s="14">
        <f>IF(OR(J5="",C5=""),"",J5-C5)</f>
        <v/>
      </c>
      <c r="L5" s="15">
        <f>IF(OR(K5="",N(C5)&lt;=0),"",K5/C5)</f>
        <v/>
      </c>
      <c r="M5" s="12">
        <f>IF(OR(J5="",G5=""),"",J5*G5)</f>
        <v/>
      </c>
      <c r="N5" s="16">
        <f>IF(OR(M5="",H5=""),"",M5-H5)</f>
        <v/>
      </c>
      <c r="O5" s="16">
        <f>IF(OR(J5="",C5="",F5=""),"",(J5-C5)*F5)</f>
        <v/>
      </c>
      <c r="P5" s="16">
        <f>IF(OR(J5="",F5="",G5=""),"",(G5-F5)*J5)</f>
        <v/>
      </c>
      <c r="Q5" s="17">
        <f>IF(L5="","",IF(ABS(L5)&lt;0.05,"В норме",IF(ABS(L5)&lt;=0.1,"Внимание","Разбор")))</f>
        <v/>
      </c>
    </row>
    <row r="6">
      <c r="A6" s="8" t="n"/>
      <c r="B6" s="8" t="n"/>
      <c r="C6" s="9" t="n"/>
      <c r="D6" s="9" t="n"/>
      <c r="E6" s="10" t="n"/>
      <c r="F6" s="11" t="n"/>
      <c r="G6" s="11" t="n"/>
      <c r="H6" s="12">
        <f>IF(OR(C6="",F6=""),"",C6*F6)</f>
        <v/>
      </c>
      <c r="I6" s="12">
        <f>IF(OR(D6="",G6=""),"",D6*G6)</f>
        <v/>
      </c>
      <c r="J6" s="13">
        <f>IF(OR(D6="",N(E6)&lt;=0),"",D6/E6)</f>
        <v/>
      </c>
      <c r="K6" s="14">
        <f>IF(OR(J6="",C6=""),"",J6-C6)</f>
        <v/>
      </c>
      <c r="L6" s="15">
        <f>IF(OR(K6="",N(C6)&lt;=0),"",K6/C6)</f>
        <v/>
      </c>
      <c r="M6" s="12">
        <f>IF(OR(J6="",G6=""),"",J6*G6)</f>
        <v/>
      </c>
      <c r="N6" s="16">
        <f>IF(OR(M6="",H6=""),"",M6-H6)</f>
        <v/>
      </c>
      <c r="O6" s="16">
        <f>IF(OR(J6="",C6="",F6=""),"",(J6-C6)*F6)</f>
        <v/>
      </c>
      <c r="P6" s="16">
        <f>IF(OR(J6="",F6="",G6=""),"",(G6-F6)*J6)</f>
        <v/>
      </c>
      <c r="Q6" s="17">
        <f>IF(L6="","",IF(ABS(L6)&lt;0.05,"В норме",IF(ABS(L6)&lt;=0.1,"Внимание","Разбор")))</f>
        <v/>
      </c>
    </row>
    <row r="7">
      <c r="A7" s="8" t="n"/>
      <c r="B7" s="8" t="n"/>
      <c r="C7" s="9" t="n"/>
      <c r="D7" s="9" t="n"/>
      <c r="E7" s="10" t="n"/>
      <c r="F7" s="11" t="n"/>
      <c r="G7" s="11" t="n"/>
      <c r="H7" s="12">
        <f>IF(OR(C7="",F7=""),"",C7*F7)</f>
        <v/>
      </c>
      <c r="I7" s="12">
        <f>IF(OR(D7="",G7=""),"",D7*G7)</f>
        <v/>
      </c>
      <c r="J7" s="13">
        <f>IF(OR(D7="",N(E7)&lt;=0),"",D7/E7)</f>
        <v/>
      </c>
      <c r="K7" s="14">
        <f>IF(OR(J7="",C7=""),"",J7-C7)</f>
        <v/>
      </c>
      <c r="L7" s="15">
        <f>IF(OR(K7="",N(C7)&lt;=0),"",K7/C7)</f>
        <v/>
      </c>
      <c r="M7" s="12">
        <f>IF(OR(J7="",G7=""),"",J7*G7)</f>
        <v/>
      </c>
      <c r="N7" s="16">
        <f>IF(OR(M7="",H7=""),"",M7-H7)</f>
        <v/>
      </c>
      <c r="O7" s="16">
        <f>IF(OR(J7="",C7="",F7=""),"",(J7-C7)*F7)</f>
        <v/>
      </c>
      <c r="P7" s="16">
        <f>IF(OR(J7="",F7="",G7=""),"",(G7-F7)*J7)</f>
        <v/>
      </c>
      <c r="Q7" s="17">
        <f>IF(L7="","",IF(ABS(L7)&lt;0.05,"В норме",IF(ABS(L7)&lt;=0.1,"Внимание","Разбор")))</f>
        <v/>
      </c>
    </row>
    <row r="8">
      <c r="A8" s="8" t="n"/>
      <c r="B8" s="8" t="n"/>
      <c r="C8" s="9" t="n"/>
      <c r="D8" s="9" t="n"/>
      <c r="E8" s="10" t="n"/>
      <c r="F8" s="11" t="n"/>
      <c r="G8" s="11" t="n"/>
      <c r="H8" s="12">
        <f>IF(OR(C8="",F8=""),"",C8*F8)</f>
        <v/>
      </c>
      <c r="I8" s="12">
        <f>IF(OR(D8="",G8=""),"",D8*G8)</f>
        <v/>
      </c>
      <c r="J8" s="13">
        <f>IF(OR(D8="",N(E8)&lt;=0),"",D8/E8)</f>
        <v/>
      </c>
      <c r="K8" s="14">
        <f>IF(OR(J8="",C8=""),"",J8-C8)</f>
        <v/>
      </c>
      <c r="L8" s="15">
        <f>IF(OR(K8="",N(C8)&lt;=0),"",K8/C8)</f>
        <v/>
      </c>
      <c r="M8" s="12">
        <f>IF(OR(J8="",G8=""),"",J8*G8)</f>
        <v/>
      </c>
      <c r="N8" s="16">
        <f>IF(OR(M8="",H8=""),"",M8-H8)</f>
        <v/>
      </c>
      <c r="O8" s="16">
        <f>IF(OR(J8="",C8="",F8=""),"",(J8-C8)*F8)</f>
        <v/>
      </c>
      <c r="P8" s="16">
        <f>IF(OR(J8="",F8="",G8=""),"",(G8-F8)*J8)</f>
        <v/>
      </c>
      <c r="Q8" s="17">
        <f>IF(L8="","",IF(ABS(L8)&lt;0.05,"В норме",IF(ABS(L8)&lt;=0.1,"Внимание","Разбор")))</f>
        <v/>
      </c>
    </row>
    <row r="9">
      <c r="A9" s="8" t="n"/>
      <c r="B9" s="8" t="n"/>
      <c r="C9" s="9" t="n"/>
      <c r="D9" s="9" t="n"/>
      <c r="E9" s="10" t="n"/>
      <c r="F9" s="11" t="n"/>
      <c r="G9" s="11" t="n"/>
      <c r="H9" s="12">
        <f>IF(OR(C9="",F9=""),"",C9*F9)</f>
        <v/>
      </c>
      <c r="I9" s="12">
        <f>IF(OR(D9="",G9=""),"",D9*G9)</f>
        <v/>
      </c>
      <c r="J9" s="13">
        <f>IF(OR(D9="",N(E9)&lt;=0),"",D9/E9)</f>
        <v/>
      </c>
      <c r="K9" s="14">
        <f>IF(OR(J9="",C9=""),"",J9-C9)</f>
        <v/>
      </c>
      <c r="L9" s="15">
        <f>IF(OR(K9="",N(C9)&lt;=0),"",K9/C9)</f>
        <v/>
      </c>
      <c r="M9" s="12">
        <f>IF(OR(J9="",G9=""),"",J9*G9)</f>
        <v/>
      </c>
      <c r="N9" s="16">
        <f>IF(OR(M9="",H9=""),"",M9-H9)</f>
        <v/>
      </c>
      <c r="O9" s="16">
        <f>IF(OR(J9="",C9="",F9=""),"",(J9-C9)*F9)</f>
        <v/>
      </c>
      <c r="P9" s="16">
        <f>IF(OR(J9="",F9="",G9=""),"",(G9-F9)*J9)</f>
        <v/>
      </c>
      <c r="Q9" s="17">
        <f>IF(L9="","",IF(ABS(L9)&lt;0.05,"В норме",IF(ABS(L9)&lt;=0.1,"Внимание","Разбор")))</f>
        <v/>
      </c>
    </row>
    <row r="10">
      <c r="A10" s="8" t="n"/>
      <c r="B10" s="8" t="n"/>
      <c r="C10" s="9" t="n"/>
      <c r="D10" s="9" t="n"/>
      <c r="E10" s="10" t="n"/>
      <c r="F10" s="11" t="n"/>
      <c r="G10" s="11" t="n"/>
      <c r="H10" s="12">
        <f>IF(OR(C10="",F10=""),"",C10*F10)</f>
        <v/>
      </c>
      <c r="I10" s="12">
        <f>IF(OR(D10="",G10=""),"",D10*G10)</f>
        <v/>
      </c>
      <c r="J10" s="13">
        <f>IF(OR(D10="",N(E10)&lt;=0),"",D10/E10)</f>
        <v/>
      </c>
      <c r="K10" s="14">
        <f>IF(OR(J10="",C10=""),"",J10-C10)</f>
        <v/>
      </c>
      <c r="L10" s="15">
        <f>IF(OR(K10="",N(C10)&lt;=0),"",K10/C10)</f>
        <v/>
      </c>
      <c r="M10" s="12">
        <f>IF(OR(J10="",G10=""),"",J10*G10)</f>
        <v/>
      </c>
      <c r="N10" s="16">
        <f>IF(OR(M10="",H10=""),"",M10-H10)</f>
        <v/>
      </c>
      <c r="O10" s="16">
        <f>IF(OR(J10="",C10="",F10=""),"",(J10-C10)*F10)</f>
        <v/>
      </c>
      <c r="P10" s="16">
        <f>IF(OR(J10="",F10="",G10=""),"",(G10-F10)*J10)</f>
        <v/>
      </c>
      <c r="Q10" s="17">
        <f>IF(L10="","",IF(ABS(L10)&lt;0.05,"В норме",IF(ABS(L10)&lt;=0.1,"Внимание","Разбор")))</f>
        <v/>
      </c>
    </row>
    <row r="11">
      <c r="A11" s="8" t="n"/>
      <c r="B11" s="8" t="n"/>
      <c r="C11" s="9" t="n"/>
      <c r="D11" s="9" t="n"/>
      <c r="E11" s="10" t="n"/>
      <c r="F11" s="11" t="n"/>
      <c r="G11" s="11" t="n"/>
      <c r="H11" s="12">
        <f>IF(OR(C11="",F11=""),"",C11*F11)</f>
        <v/>
      </c>
      <c r="I11" s="12">
        <f>IF(OR(D11="",G11=""),"",D11*G11)</f>
        <v/>
      </c>
      <c r="J11" s="13">
        <f>IF(OR(D11="",N(E11)&lt;=0),"",D11/E11)</f>
        <v/>
      </c>
      <c r="K11" s="14">
        <f>IF(OR(J11="",C11=""),"",J11-C11)</f>
        <v/>
      </c>
      <c r="L11" s="15">
        <f>IF(OR(K11="",N(C11)&lt;=0),"",K11/C11)</f>
        <v/>
      </c>
      <c r="M11" s="12">
        <f>IF(OR(J11="",G11=""),"",J11*G11)</f>
        <v/>
      </c>
      <c r="N11" s="16">
        <f>IF(OR(M11="",H11=""),"",M11-H11)</f>
        <v/>
      </c>
      <c r="O11" s="16">
        <f>IF(OR(J11="",C11="",F11=""),"",(J11-C11)*F11)</f>
        <v/>
      </c>
      <c r="P11" s="16">
        <f>IF(OR(J11="",F11="",G11=""),"",(G11-F11)*J11)</f>
        <v/>
      </c>
      <c r="Q11" s="17">
        <f>IF(L11="","",IF(ABS(L11)&lt;0.05,"В норме",IF(ABS(L11)&lt;=0.1,"Внимание","Разбор")))</f>
        <v/>
      </c>
    </row>
    <row r="12">
      <c r="A12" s="8" t="n"/>
      <c r="B12" s="8" t="n"/>
      <c r="C12" s="9" t="n"/>
      <c r="D12" s="9" t="n"/>
      <c r="E12" s="10" t="n"/>
      <c r="F12" s="11" t="n"/>
      <c r="G12" s="11" t="n"/>
      <c r="H12" s="12">
        <f>IF(OR(C12="",F12=""),"",C12*F12)</f>
        <v/>
      </c>
      <c r="I12" s="12">
        <f>IF(OR(D12="",G12=""),"",D12*G12)</f>
        <v/>
      </c>
      <c r="J12" s="13">
        <f>IF(OR(D12="",N(E12)&lt;=0),"",D12/E12)</f>
        <v/>
      </c>
      <c r="K12" s="14">
        <f>IF(OR(J12="",C12=""),"",J12-C12)</f>
        <v/>
      </c>
      <c r="L12" s="15">
        <f>IF(OR(K12="",N(C12)&lt;=0),"",K12/C12)</f>
        <v/>
      </c>
      <c r="M12" s="12">
        <f>IF(OR(J12="",G12=""),"",J12*G12)</f>
        <v/>
      </c>
      <c r="N12" s="16">
        <f>IF(OR(M12="",H12=""),"",M12-H12)</f>
        <v/>
      </c>
      <c r="O12" s="16">
        <f>IF(OR(J12="",C12="",F12=""),"",(J12-C12)*F12)</f>
        <v/>
      </c>
      <c r="P12" s="16">
        <f>IF(OR(J12="",F12="",G12=""),"",(G12-F12)*J12)</f>
        <v/>
      </c>
      <c r="Q12" s="17">
        <f>IF(L12="","",IF(ABS(L12)&lt;0.05,"В норме",IF(ABS(L12)&lt;=0.1,"Внимание","Разбор")))</f>
        <v/>
      </c>
    </row>
    <row r="13">
      <c r="A13" s="8" t="n"/>
      <c r="B13" s="8" t="n"/>
      <c r="C13" s="9" t="n"/>
      <c r="D13" s="9" t="n"/>
      <c r="E13" s="10" t="n"/>
      <c r="F13" s="11" t="n"/>
      <c r="G13" s="11" t="n"/>
      <c r="H13" s="12">
        <f>IF(OR(C13="",F13=""),"",C13*F13)</f>
        <v/>
      </c>
      <c r="I13" s="12">
        <f>IF(OR(D13="",G13=""),"",D13*G13)</f>
        <v/>
      </c>
      <c r="J13" s="13">
        <f>IF(OR(D13="",N(E13)&lt;=0),"",D13/E13)</f>
        <v/>
      </c>
      <c r="K13" s="14">
        <f>IF(OR(J13="",C13=""),"",J13-C13)</f>
        <v/>
      </c>
      <c r="L13" s="15">
        <f>IF(OR(K13="",N(C13)&lt;=0),"",K13/C13)</f>
        <v/>
      </c>
      <c r="M13" s="12">
        <f>IF(OR(J13="",G13=""),"",J13*G13)</f>
        <v/>
      </c>
      <c r="N13" s="16">
        <f>IF(OR(M13="",H13=""),"",M13-H13)</f>
        <v/>
      </c>
      <c r="O13" s="16">
        <f>IF(OR(J13="",C13="",F13=""),"",(J13-C13)*F13)</f>
        <v/>
      </c>
      <c r="P13" s="16">
        <f>IF(OR(J13="",F13="",G13=""),"",(G13-F13)*J13)</f>
        <v/>
      </c>
      <c r="Q13" s="17">
        <f>IF(L13="","",IF(ABS(L13)&lt;0.05,"В норме",IF(ABS(L13)&lt;=0.1,"Внимание","Разбор")))</f>
        <v/>
      </c>
    </row>
    <row r="14">
      <c r="A14" s="8" t="n"/>
      <c r="B14" s="8" t="n"/>
      <c r="C14" s="9" t="n"/>
      <c r="D14" s="9" t="n"/>
      <c r="E14" s="10" t="n"/>
      <c r="F14" s="11" t="n"/>
      <c r="G14" s="11" t="n"/>
      <c r="H14" s="12">
        <f>IF(OR(C14="",F14=""),"",C14*F14)</f>
        <v/>
      </c>
      <c r="I14" s="12">
        <f>IF(OR(D14="",G14=""),"",D14*G14)</f>
        <v/>
      </c>
      <c r="J14" s="13">
        <f>IF(OR(D14="",N(E14)&lt;=0),"",D14/E14)</f>
        <v/>
      </c>
      <c r="K14" s="14">
        <f>IF(OR(J14="",C14=""),"",J14-C14)</f>
        <v/>
      </c>
      <c r="L14" s="15">
        <f>IF(OR(K14="",N(C14)&lt;=0),"",K14/C14)</f>
        <v/>
      </c>
      <c r="M14" s="12">
        <f>IF(OR(J14="",G14=""),"",J14*G14)</f>
        <v/>
      </c>
      <c r="N14" s="16">
        <f>IF(OR(M14="",H14=""),"",M14-H14)</f>
        <v/>
      </c>
      <c r="O14" s="16">
        <f>IF(OR(J14="",C14="",F14=""),"",(J14-C14)*F14)</f>
        <v/>
      </c>
      <c r="P14" s="16">
        <f>IF(OR(J14="",F14="",G14=""),"",(G14-F14)*J14)</f>
        <v/>
      </c>
      <c r="Q14" s="17">
        <f>IF(L14="","",IF(ABS(L14)&lt;0.05,"В норме",IF(ABS(L14)&lt;=0.1,"Внимание","Разбор")))</f>
        <v/>
      </c>
    </row>
    <row r="15">
      <c r="A15" s="8" t="n"/>
      <c r="B15" s="8" t="n"/>
      <c r="C15" s="9" t="n"/>
      <c r="D15" s="9" t="n"/>
      <c r="E15" s="10" t="n"/>
      <c r="F15" s="11" t="n"/>
      <c r="G15" s="11" t="n"/>
      <c r="H15" s="12">
        <f>IF(OR(C15="",F15=""),"",C15*F15)</f>
        <v/>
      </c>
      <c r="I15" s="12">
        <f>IF(OR(D15="",G15=""),"",D15*G15)</f>
        <v/>
      </c>
      <c r="J15" s="13">
        <f>IF(OR(D15="",N(E15)&lt;=0),"",D15/E15)</f>
        <v/>
      </c>
      <c r="K15" s="14">
        <f>IF(OR(J15="",C15=""),"",J15-C15)</f>
        <v/>
      </c>
      <c r="L15" s="15">
        <f>IF(OR(K15="",N(C15)&lt;=0),"",K15/C15)</f>
        <v/>
      </c>
      <c r="M15" s="12">
        <f>IF(OR(J15="",G15=""),"",J15*G15)</f>
        <v/>
      </c>
      <c r="N15" s="16">
        <f>IF(OR(M15="",H15=""),"",M15-H15)</f>
        <v/>
      </c>
      <c r="O15" s="16">
        <f>IF(OR(J15="",C15="",F15=""),"",(J15-C15)*F15)</f>
        <v/>
      </c>
      <c r="P15" s="16">
        <f>IF(OR(J15="",F15="",G15=""),"",(G15-F15)*J15)</f>
        <v/>
      </c>
      <c r="Q15" s="17">
        <f>IF(L15="","",IF(ABS(L15)&lt;0.05,"В норме",IF(ABS(L15)&lt;=0.1,"Внимание","Разбор")))</f>
        <v/>
      </c>
    </row>
    <row r="16">
      <c r="A16" s="8" t="n"/>
      <c r="B16" s="8" t="n"/>
      <c r="C16" s="9" t="n"/>
      <c r="D16" s="9" t="n"/>
      <c r="E16" s="10" t="n"/>
      <c r="F16" s="11" t="n"/>
      <c r="G16" s="11" t="n"/>
      <c r="H16" s="12">
        <f>IF(OR(C16="",F16=""),"",C16*F16)</f>
        <v/>
      </c>
      <c r="I16" s="12">
        <f>IF(OR(D16="",G16=""),"",D16*G16)</f>
        <v/>
      </c>
      <c r="J16" s="13">
        <f>IF(OR(D16="",N(E16)&lt;=0),"",D16/E16)</f>
        <v/>
      </c>
      <c r="K16" s="14">
        <f>IF(OR(J16="",C16=""),"",J16-C16)</f>
        <v/>
      </c>
      <c r="L16" s="15">
        <f>IF(OR(K16="",N(C16)&lt;=0),"",K16/C16)</f>
        <v/>
      </c>
      <c r="M16" s="12">
        <f>IF(OR(J16="",G16=""),"",J16*G16)</f>
        <v/>
      </c>
      <c r="N16" s="16">
        <f>IF(OR(M16="",H16=""),"",M16-H16)</f>
        <v/>
      </c>
      <c r="O16" s="16">
        <f>IF(OR(J16="",C16="",F16=""),"",(J16-C16)*F16)</f>
        <v/>
      </c>
      <c r="P16" s="16">
        <f>IF(OR(J16="",F16="",G16=""),"",(G16-F16)*J16)</f>
        <v/>
      </c>
      <c r="Q16" s="17">
        <f>IF(L16="","",IF(ABS(L16)&lt;0.05,"В норме",IF(ABS(L16)&lt;=0.1,"Внимание","Разбор")))</f>
        <v/>
      </c>
    </row>
    <row r="17">
      <c r="A17" s="8" t="n"/>
      <c r="B17" s="8" t="n"/>
      <c r="C17" s="9" t="n"/>
      <c r="D17" s="9" t="n"/>
      <c r="E17" s="10" t="n"/>
      <c r="F17" s="11" t="n"/>
      <c r="G17" s="11" t="n"/>
      <c r="H17" s="12">
        <f>IF(OR(C17="",F17=""),"",C17*F17)</f>
        <v/>
      </c>
      <c r="I17" s="12">
        <f>IF(OR(D17="",G17=""),"",D17*G17)</f>
        <v/>
      </c>
      <c r="J17" s="13">
        <f>IF(OR(D17="",N(E17)&lt;=0),"",D17/E17)</f>
        <v/>
      </c>
      <c r="K17" s="14">
        <f>IF(OR(J17="",C17=""),"",J17-C17)</f>
        <v/>
      </c>
      <c r="L17" s="15">
        <f>IF(OR(K17="",N(C17)&lt;=0),"",K17/C17)</f>
        <v/>
      </c>
      <c r="M17" s="12">
        <f>IF(OR(J17="",G17=""),"",J17*G17)</f>
        <v/>
      </c>
      <c r="N17" s="16">
        <f>IF(OR(M17="",H17=""),"",M17-H17)</f>
        <v/>
      </c>
      <c r="O17" s="16">
        <f>IF(OR(J17="",C17="",F17=""),"",(J17-C17)*F17)</f>
        <v/>
      </c>
      <c r="P17" s="16">
        <f>IF(OR(J17="",F17="",G17=""),"",(G17-F17)*J17)</f>
        <v/>
      </c>
      <c r="Q17" s="17">
        <f>IF(L17="","",IF(ABS(L17)&lt;0.05,"В норме",IF(ABS(L17)&lt;=0.1,"Внимание","Разбор")))</f>
        <v/>
      </c>
    </row>
    <row r="18">
      <c r="A18" s="8" t="n"/>
      <c r="B18" s="8" t="n"/>
      <c r="C18" s="9" t="n"/>
      <c r="D18" s="9" t="n"/>
      <c r="E18" s="10" t="n"/>
      <c r="F18" s="11" t="n"/>
      <c r="G18" s="11" t="n"/>
      <c r="H18" s="12">
        <f>IF(OR(C18="",F18=""),"",C18*F18)</f>
        <v/>
      </c>
      <c r="I18" s="12">
        <f>IF(OR(D18="",G18=""),"",D18*G18)</f>
        <v/>
      </c>
      <c r="J18" s="13">
        <f>IF(OR(D18="",N(E18)&lt;=0),"",D18/E18)</f>
        <v/>
      </c>
      <c r="K18" s="14">
        <f>IF(OR(J18="",C18=""),"",J18-C18)</f>
        <v/>
      </c>
      <c r="L18" s="15">
        <f>IF(OR(K18="",N(C18)&lt;=0),"",K18/C18)</f>
        <v/>
      </c>
      <c r="M18" s="12">
        <f>IF(OR(J18="",G18=""),"",J18*G18)</f>
        <v/>
      </c>
      <c r="N18" s="16">
        <f>IF(OR(M18="",H18=""),"",M18-H18)</f>
        <v/>
      </c>
      <c r="O18" s="16">
        <f>IF(OR(J18="",C18="",F18=""),"",(J18-C18)*F18)</f>
        <v/>
      </c>
      <c r="P18" s="16">
        <f>IF(OR(J18="",F18="",G18=""),"",(G18-F18)*J18)</f>
        <v/>
      </c>
      <c r="Q18" s="17">
        <f>IF(L18="","",IF(ABS(L18)&lt;0.05,"В норме",IF(ABS(L18)&lt;=0.1,"Внимание","Разбор")))</f>
        <v/>
      </c>
    </row>
    <row r="19">
      <c r="A19" s="18" t="inlineStr">
        <is>
          <t>Итого</t>
        </is>
      </c>
      <c r="B19" s="18" t="n"/>
      <c r="C19" s="19">
        <f>SUM(C4:C18)</f>
        <v/>
      </c>
      <c r="D19" s="19">
        <f>SUM(D4:D18)</f>
        <v/>
      </c>
      <c r="E19" s="18" t="n"/>
      <c r="F19" s="18" t="n"/>
      <c r="G19" s="18" t="n"/>
      <c r="H19" s="20">
        <f>SUM(H4:H18)</f>
        <v/>
      </c>
      <c r="I19" s="20">
        <f>SUM(I4:I18)</f>
        <v/>
      </c>
      <c r="J19" s="19">
        <f>SUM(J4:J18)</f>
        <v/>
      </c>
      <c r="K19" s="21">
        <f>SUM(K4:K18)</f>
        <v/>
      </c>
      <c r="L19" s="22">
        <f>IF(SUMIFS(C4:C18,J4:J18,"&gt;0")&gt;0,K19/SUMIFS(C4:C18,J4:J18,"&gt;0"),"")</f>
        <v/>
      </c>
      <c r="M19" s="20">
        <f>SUM(M4:M18)</f>
        <v/>
      </c>
      <c r="N19" s="23">
        <f>SUM(N4:N18)</f>
        <v/>
      </c>
      <c r="O19" s="23">
        <f>SUM(O4:O18)</f>
        <v/>
      </c>
      <c r="P19" s="23">
        <f>SUM(P4:P18)</f>
        <v/>
      </c>
      <c r="Q19" s="24">
        <f>IF(L19="","",IF(ABS(L19)&lt;0.05,"В норме",IF(ABS(L19)&lt;=0.1,"Внимание","Разбор")))</f>
        <v/>
      </c>
    </row>
    <row r="21">
      <c r="A21" s="6" t="inlineStr">
        <is>
          <t>Процент в строке «Итого» — отклонение прогноза к плану тех строк, где указана готовность.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L4:L19">
    <cfRule type="expression" priority="1" dxfId="0">
      <formula>AND(ISNUMBER($L4),ABS($L4)&lt;0.05)</formula>
    </cfRule>
    <cfRule type="expression" priority="2" dxfId="1">
      <formula>AND(ISNUMBER($L4),ABS($L4)&gt;=0.05,ABS($L4)&lt;=0.1)</formula>
    </cfRule>
    <cfRule type="expression" priority="3" dxfId="2">
      <formula>AND(ISNUMBER($L4),ABS($L4)&gt;0.1)</formula>
    </cfRule>
  </conditionalFormatting>
  <conditionalFormatting sqref="Q4:Q19">
    <cfRule type="expression" priority="4" dxfId="0">
      <formula>AND(ISNUMBER($L4),ABS($L4)&lt;0.05)</formula>
    </cfRule>
    <cfRule type="expression" priority="5" dxfId="1">
      <formula>AND(ISNUMBER($L4),ABS($L4)&gt;=0.05,ABS($L4)&lt;=0.1)</formula>
    </cfRule>
    <cfRule type="expression" priority="6" dxfId="2">
      <formula>AND(ISNUMBER($L4),ABS($L4)&gt;0.1)</formula>
    </cfRule>
  </conditionalFormatting>
  <dataValidations count="1">
    <dataValidation sqref="E4:E18" showDropDown="0" showInputMessage="0" showErrorMessage="1" allowBlank="1" errorTitle="Готовность" error="Введите готовность от 0% до 100%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78" customWidth="1" min="3" max="3"/>
  </cols>
  <sheetData>
    <row r="1">
      <c r="A1" s="5" t="inlineStr">
        <is>
          <t>Освоенный объём (EVM)</t>
        </is>
      </c>
    </row>
    <row r="2">
      <c r="A2" s="6" t="inlineStr">
        <is>
          <t>Жёлтые ячейки — ввод. Значения — стадия Р из статьи; плановая доля на дату (60%) принята условно.</t>
        </is>
      </c>
    </row>
    <row r="3">
      <c r="A3" s="25" t="inlineStr">
        <is>
          <t>Исходные данные</t>
        </is>
      </c>
      <c r="B3" s="25" t="inlineStr">
        <is>
          <t>Значение</t>
        </is>
      </c>
      <c r="C3" s="25" t="inlineStr">
        <is>
          <t>Пояснение</t>
        </is>
      </c>
    </row>
    <row r="4" ht="28" customHeight="1">
      <c r="A4" s="26" t="inlineStr">
        <is>
          <t>BAC — бюджет по завершении, ₽</t>
        </is>
      </c>
      <c r="B4" s="27" t="n">
        <v>2720000</v>
      </c>
      <c r="C4" s="28" t="inlineStr">
        <is>
          <t>Плановая стоимость всей работы. В статье: 3 400 ч × 800 ₽ = 2 720 000 ₽.</t>
        </is>
      </c>
    </row>
    <row r="5" ht="28" customHeight="1">
      <c r="A5" s="26" t="inlineStr">
        <is>
          <t>Готовность, %</t>
        </is>
      </c>
      <c r="B5" s="10" t="n">
        <v>0.5</v>
      </c>
      <c r="C5" s="28" t="inlineStr">
        <is>
          <t>Доля выполненной работы. В статье — 50%.</t>
        </is>
      </c>
    </row>
    <row r="6" ht="28" customHeight="1">
      <c r="A6" s="26" t="inlineStr">
        <is>
          <t>Плановая доля на дату, %</t>
        </is>
      </c>
      <c r="B6" s="10" t="n">
        <v>0.6</v>
      </c>
      <c r="C6" s="28" t="inlineStr">
        <is>
          <t>Какая часть бюджета должна быть освоена по плану на эту дату. В статье принято условно 60%.</t>
        </is>
      </c>
    </row>
    <row r="7" ht="28" customHeight="1">
      <c r="A7" s="26" t="inlineStr">
        <is>
          <t>AC — фактические затраты, ₽</t>
        </is>
      </c>
      <c r="B7" s="27" t="n">
        <v>1520000</v>
      </c>
      <c r="C7" s="28" t="inlineStr">
        <is>
          <t>Сколько потрачено. В статье: 1 900 ч × 800 ₽ = 1 520 000 ₽. Для проекта целиком возьмите «Факт, ₽» из листа «План-факт».</t>
        </is>
      </c>
    </row>
    <row r="9">
      <c r="A9" s="25" t="inlineStr">
        <is>
          <t>Расчёт</t>
        </is>
      </c>
      <c r="B9" s="25" t="inlineStr">
        <is>
          <t>Значение</t>
        </is>
      </c>
      <c r="C9" s="25" t="inlineStr">
        <is>
          <t>Пояснение</t>
        </is>
      </c>
    </row>
    <row r="10" ht="28" customHeight="1">
      <c r="A10" s="26" t="inlineStr">
        <is>
          <t>EV — освоенный объём, ₽</t>
        </is>
      </c>
      <c r="B10" s="12">
        <f>IF(OR(B4="",B5=""),"",B4*B5)</f>
        <v/>
      </c>
      <c r="C10" s="28" t="inlineStr">
        <is>
          <t>BAC × готовность: плановая стоимость фактически выполненного.</t>
        </is>
      </c>
    </row>
    <row r="11" ht="28" customHeight="1">
      <c r="A11" s="26" t="inlineStr">
        <is>
          <t>PV — плановый объём, ₽</t>
        </is>
      </c>
      <c r="B11" s="12">
        <f>IF(OR(B4="",B6=""),"",B4*B6)</f>
        <v/>
      </c>
      <c r="C11" s="28" t="inlineStr">
        <is>
          <t>BAC × плановая доля на дату: сколько работы должно быть сделано по плану.</t>
        </is>
      </c>
    </row>
    <row r="12" ht="28" customHeight="1">
      <c r="A12" s="26" t="inlineStr">
        <is>
          <t>CV — отклонение по стоимости, ₽</t>
        </is>
      </c>
      <c r="B12" s="16">
        <f>IF(OR(B10="",B7=""),"",B10-B7)</f>
        <v/>
      </c>
      <c r="C12" s="28" t="inlineStr">
        <is>
          <t>EV − AC. Ниже нуля — перерасход: за выполненное заплатили больше, чем оно стоит по плану.</t>
        </is>
      </c>
    </row>
    <row r="13" ht="28" customHeight="1">
      <c r="A13" s="26" t="inlineStr">
        <is>
          <t>SV — отклонение по срокам, ₽</t>
        </is>
      </c>
      <c r="B13" s="16">
        <f>IF(OR(B10="",B11=""),"",B10-B11)</f>
        <v/>
      </c>
      <c r="C13" s="28" t="inlineStr">
        <is>
          <t>EV − PV. Ниже нуля — отставание от графика.</t>
        </is>
      </c>
    </row>
    <row r="14" ht="28" customHeight="1">
      <c r="A14" s="26" t="inlineStr">
        <is>
          <t>CPI — индекс стоимости</t>
        </is>
      </c>
      <c r="B14" s="29">
        <f>IF(OR(B10="",N(B7)&lt;=0),"",B10/B7)</f>
        <v/>
      </c>
      <c r="C14" s="28" t="inlineStr">
        <is>
          <t>EV ÷ AC. Ниже 1 — каждый потраченный рубль даёт меньше рубля плановой работы.</t>
        </is>
      </c>
    </row>
    <row r="15" ht="28" customHeight="1">
      <c r="A15" s="26" t="inlineStr">
        <is>
          <t>SPI — индекс сроков</t>
        </is>
      </c>
      <c r="B15" s="29">
        <f>IF(OR(B10="",N(B11)&lt;=0),"",B10/B11)</f>
        <v/>
      </c>
      <c r="C15" s="28" t="inlineStr">
        <is>
          <t>EV ÷ PV. Ниже 1 — работа идёт медленнее плана.</t>
        </is>
      </c>
    </row>
    <row r="16" ht="28" customHeight="1">
      <c r="A16" s="26" t="inlineStr">
        <is>
          <t>EAC — прогноз затрат на завершение, ₽</t>
        </is>
      </c>
      <c r="B16" s="12">
        <f>IF(OR(B4="",N(B14)&lt;=0),"",B4/B14)</f>
        <v/>
      </c>
      <c r="C16" s="28" t="inlineStr">
        <is>
          <t>BAC ÷ CPI. Во что обойдётся вся работа, если эффективность сохранится.</t>
        </is>
      </c>
    </row>
    <row r="17" ht="28" customHeight="1">
      <c r="A17" s="26" t="inlineStr">
        <is>
          <t>VAC — прогноз отклонения по завершении, ₽</t>
        </is>
      </c>
      <c r="B17" s="16">
        <f>IF(OR(B4="",B16=""),"",B4-B16)</f>
        <v/>
      </c>
      <c r="C17" s="28" t="inlineStr">
        <is>
          <t>BAC − EAC. Ниже нуля — ожидаемый перерасход к завершению.</t>
        </is>
      </c>
    </row>
    <row r="19">
      <c r="A19" s="25" t="inlineStr">
        <is>
          <t>Справка: итоги листа «План-факт»</t>
        </is>
      </c>
      <c r="B19" s="25" t="inlineStr">
        <is>
          <t>Значение</t>
        </is>
      </c>
      <c r="C19" s="25" t="inlineStr">
        <is>
          <t>Пояснение</t>
        </is>
      </c>
    </row>
    <row r="20" ht="28" customHeight="1">
      <c r="A20" s="26" t="inlineStr">
        <is>
          <t>План, ₽ (итого)</t>
        </is>
      </c>
      <c r="B20" s="12">
        <f>'План-факт'!H19</f>
        <v/>
      </c>
      <c r="C20" s="28" t="inlineStr">
        <is>
          <t>Можно подставить в BAC, если оцениваете проект целиком.</t>
        </is>
      </c>
    </row>
    <row r="21" ht="28" customHeight="1">
      <c r="A21" s="26" t="inlineStr">
        <is>
          <t>Факт, ₽ (итого)</t>
        </is>
      </c>
      <c r="B21" s="12">
        <f>'План-факт'!I19</f>
        <v/>
      </c>
      <c r="C21" s="28" t="inlineStr">
        <is>
          <t>Можно подставить в AC, если оцениваете проект целиком.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B14:B15">
    <cfRule type="expression" priority="1" dxfId="3">
      <formula>AND(ISNUMBER(B14),B14&lt;1)</formula>
    </cfRule>
  </conditionalFormatting>
  <conditionalFormatting sqref="B12:B13">
    <cfRule type="expression" priority="2" dxfId="3">
      <formula>AND(ISNUMBER(B12),B12&lt;0)</formula>
    </cfRule>
  </conditionalFormatting>
  <conditionalFormatting sqref="B17">
    <cfRule type="expression" priority="3" dxfId="3">
      <formula>AND(ISNUMBER(B17),B17&lt;0)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2026-10-04T19:21:50Z</dcterms:created>
  <dcterms:modified xsi:type="dcterms:W3CDTF">2026-10-04T19:21:50Z</dcterms:modified>
</cp:coreProperties>
</file>